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ta6167\"/>
    </mc:Choice>
  </mc:AlternateContent>
  <bookViews>
    <workbookView xWindow="0" yWindow="0" windowWidth="20400" windowHeight="7755" activeTab="2"/>
  </bookViews>
  <sheets>
    <sheet name="Chart1" sheetId="2" r:id="rId1"/>
    <sheet name="Friedman's Test" sheetId="3" r:id="rId2"/>
    <sheet name="ANOVA F-Test" sheetId="1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3" l="1"/>
  <c r="H37" i="3"/>
  <c r="I33" i="3"/>
  <c r="J33" i="3"/>
  <c r="K33" i="3"/>
  <c r="L33" i="3"/>
  <c r="M33" i="3"/>
  <c r="H33" i="3"/>
  <c r="H3" i="3"/>
  <c r="I3" i="3"/>
  <c r="J3" i="3"/>
  <c r="K3" i="3"/>
  <c r="L3" i="3"/>
  <c r="M3" i="3"/>
  <c r="H4" i="3"/>
  <c r="I4" i="3"/>
  <c r="J4" i="3"/>
  <c r="K4" i="3"/>
  <c r="L4" i="3"/>
  <c r="M4" i="3"/>
  <c r="H5" i="3"/>
  <c r="I5" i="3"/>
  <c r="J5" i="3"/>
  <c r="K5" i="3"/>
  <c r="L5" i="3"/>
  <c r="M5" i="3"/>
  <c r="H6" i="3"/>
  <c r="I6" i="3"/>
  <c r="J6" i="3"/>
  <c r="K6" i="3"/>
  <c r="L6" i="3"/>
  <c r="M6" i="3"/>
  <c r="H7" i="3"/>
  <c r="I7" i="3"/>
  <c r="J7" i="3"/>
  <c r="K7" i="3"/>
  <c r="L7" i="3"/>
  <c r="M7" i="3"/>
  <c r="H8" i="3"/>
  <c r="I8" i="3"/>
  <c r="J8" i="3"/>
  <c r="K8" i="3"/>
  <c r="L8" i="3"/>
  <c r="M8" i="3"/>
  <c r="H9" i="3"/>
  <c r="I9" i="3"/>
  <c r="J9" i="3"/>
  <c r="K9" i="3"/>
  <c r="L9" i="3"/>
  <c r="M9" i="3"/>
  <c r="H10" i="3"/>
  <c r="I10" i="3"/>
  <c r="J10" i="3"/>
  <c r="K10" i="3"/>
  <c r="L10" i="3"/>
  <c r="M10" i="3"/>
  <c r="H11" i="3"/>
  <c r="I11" i="3"/>
  <c r="J11" i="3"/>
  <c r="K11" i="3"/>
  <c r="L11" i="3"/>
  <c r="M11" i="3"/>
  <c r="H12" i="3"/>
  <c r="I12" i="3"/>
  <c r="J12" i="3"/>
  <c r="K12" i="3"/>
  <c r="L12" i="3"/>
  <c r="M12" i="3"/>
  <c r="H13" i="3"/>
  <c r="I13" i="3"/>
  <c r="J13" i="3"/>
  <c r="K13" i="3"/>
  <c r="L13" i="3"/>
  <c r="M13" i="3"/>
  <c r="H14" i="3"/>
  <c r="I14" i="3"/>
  <c r="J14" i="3"/>
  <c r="K14" i="3"/>
  <c r="L14" i="3"/>
  <c r="M14" i="3"/>
  <c r="H15" i="3"/>
  <c r="I15" i="3"/>
  <c r="J15" i="3"/>
  <c r="K15" i="3"/>
  <c r="L15" i="3"/>
  <c r="M15" i="3"/>
  <c r="H16" i="3"/>
  <c r="I16" i="3"/>
  <c r="J16" i="3"/>
  <c r="K16" i="3"/>
  <c r="L16" i="3"/>
  <c r="M16" i="3"/>
  <c r="H17" i="3"/>
  <c r="I17" i="3"/>
  <c r="J17" i="3"/>
  <c r="K17" i="3"/>
  <c r="L17" i="3"/>
  <c r="M17" i="3"/>
  <c r="H18" i="3"/>
  <c r="I18" i="3"/>
  <c r="J18" i="3"/>
  <c r="K18" i="3"/>
  <c r="L18" i="3"/>
  <c r="M18" i="3"/>
  <c r="H19" i="3"/>
  <c r="I19" i="3"/>
  <c r="J19" i="3"/>
  <c r="K19" i="3"/>
  <c r="L19" i="3"/>
  <c r="M19" i="3"/>
  <c r="H20" i="3"/>
  <c r="I20" i="3"/>
  <c r="J20" i="3"/>
  <c r="K20" i="3"/>
  <c r="L20" i="3"/>
  <c r="M20" i="3"/>
  <c r="H21" i="3"/>
  <c r="I21" i="3"/>
  <c r="J21" i="3"/>
  <c r="K21" i="3"/>
  <c r="L21" i="3"/>
  <c r="M21" i="3"/>
  <c r="H22" i="3"/>
  <c r="I22" i="3"/>
  <c r="J22" i="3"/>
  <c r="K22" i="3"/>
  <c r="L22" i="3"/>
  <c r="M22" i="3"/>
  <c r="H23" i="3"/>
  <c r="I23" i="3"/>
  <c r="J23" i="3"/>
  <c r="K23" i="3"/>
  <c r="L23" i="3"/>
  <c r="M23" i="3"/>
  <c r="H24" i="3"/>
  <c r="I24" i="3"/>
  <c r="J24" i="3"/>
  <c r="K24" i="3"/>
  <c r="L24" i="3"/>
  <c r="M24" i="3"/>
  <c r="H25" i="3"/>
  <c r="I25" i="3"/>
  <c r="J25" i="3"/>
  <c r="K25" i="3"/>
  <c r="L25" i="3"/>
  <c r="M25" i="3"/>
  <c r="H26" i="3"/>
  <c r="I26" i="3"/>
  <c r="J26" i="3"/>
  <c r="K26" i="3"/>
  <c r="L26" i="3"/>
  <c r="M26" i="3"/>
  <c r="H27" i="3"/>
  <c r="I27" i="3"/>
  <c r="J27" i="3"/>
  <c r="K27" i="3"/>
  <c r="L27" i="3"/>
  <c r="M27" i="3"/>
  <c r="H28" i="3"/>
  <c r="I28" i="3"/>
  <c r="J28" i="3"/>
  <c r="K28" i="3"/>
  <c r="L28" i="3"/>
  <c r="M28" i="3"/>
  <c r="H29" i="3"/>
  <c r="I29" i="3"/>
  <c r="J29" i="3"/>
  <c r="K29" i="3"/>
  <c r="L29" i="3"/>
  <c r="M29" i="3"/>
  <c r="H30" i="3"/>
  <c r="I30" i="3"/>
  <c r="J30" i="3"/>
  <c r="K30" i="3"/>
  <c r="L30" i="3"/>
  <c r="M30" i="3"/>
  <c r="H31" i="3"/>
  <c r="I31" i="3"/>
  <c r="J31" i="3"/>
  <c r="K31" i="3"/>
  <c r="L31" i="3"/>
  <c r="M31" i="3"/>
  <c r="H32" i="3"/>
  <c r="I32" i="3"/>
  <c r="J32" i="3"/>
  <c r="K32" i="3"/>
  <c r="L32" i="3"/>
  <c r="M32" i="3"/>
  <c r="I2" i="3"/>
  <c r="J2" i="3"/>
  <c r="K2" i="3"/>
  <c r="L2" i="3"/>
  <c r="M2" i="3"/>
  <c r="H2" i="3"/>
  <c r="Q20" i="1"/>
  <c r="Q17" i="1"/>
  <c r="Q13" i="1"/>
  <c r="Q10" i="1"/>
  <c r="W4" i="1"/>
  <c r="W3" i="1"/>
  <c r="V4" i="1"/>
  <c r="V3" i="1"/>
  <c r="U4" i="1"/>
  <c r="U3" i="1"/>
  <c r="T4" i="1"/>
  <c r="T5" i="1"/>
  <c r="T3" i="1"/>
  <c r="S6" i="1"/>
  <c r="S5" i="1"/>
  <c r="S4" i="1"/>
  <c r="S3" i="1"/>
  <c r="N2" i="1" l="1"/>
  <c r="K8" i="1"/>
  <c r="J11" i="1"/>
  <c r="J2" i="1" l="1"/>
  <c r="L2" i="1" s="1"/>
  <c r="J5" i="1"/>
  <c r="L5" i="1" l="1"/>
  <c r="J8" i="1"/>
  <c r="L8" i="1" s="1"/>
  <c r="M2" i="1" s="1"/>
  <c r="O2" i="1" s="1"/>
</calcChain>
</file>

<file path=xl/sharedStrings.xml><?xml version="1.0" encoding="utf-8"?>
<sst xmlns="http://schemas.openxmlformats.org/spreadsheetml/2006/main" count="59" uniqueCount="51">
  <si>
    <t>subject</t>
  </si>
  <si>
    <t>SubjMean</t>
  </si>
  <si>
    <t>SSTR</t>
  </si>
  <si>
    <t>SSBL</t>
  </si>
  <si>
    <t>SSE</t>
  </si>
  <si>
    <t>TSS</t>
  </si>
  <si>
    <t>dfTR</t>
  </si>
  <si>
    <t>dfBL</t>
  </si>
  <si>
    <t>MSTR</t>
  </si>
  <si>
    <t>F*</t>
  </si>
  <si>
    <t>dfE</t>
  </si>
  <si>
    <t>MSE</t>
  </si>
  <si>
    <t>MSBL</t>
  </si>
  <si>
    <t>F(.05)</t>
  </si>
  <si>
    <t>P-Value</t>
  </si>
  <si>
    <t>Chpstk1</t>
  </si>
  <si>
    <t>Chpstk2</t>
  </si>
  <si>
    <t>Chpstk3</t>
  </si>
  <si>
    <t>Chpstk4</t>
  </si>
  <si>
    <t>Chpstk5</t>
  </si>
  <si>
    <t>Chpstk6</t>
  </si>
  <si>
    <t>ChstkMn</t>
  </si>
  <si>
    <t>ANOVA</t>
  </si>
  <si>
    <t>SOURCE</t>
  </si>
  <si>
    <t>Treatments</t>
  </si>
  <si>
    <t>Blocks</t>
  </si>
  <si>
    <t>Error</t>
  </si>
  <si>
    <t>Total</t>
  </si>
  <si>
    <t>df</t>
  </si>
  <si>
    <t>SS</t>
  </si>
  <si>
    <t>MS</t>
  </si>
  <si>
    <t>F</t>
  </si>
  <si>
    <t>P-value</t>
  </si>
  <si>
    <t>W</t>
  </si>
  <si>
    <t>B</t>
  </si>
  <si>
    <t>RE</t>
  </si>
  <si>
    <t>#CRD</t>
  </si>
  <si>
    <t>Rank_C1</t>
  </si>
  <si>
    <t>Rank_C2</t>
  </si>
  <si>
    <t>Rank_C3</t>
  </si>
  <si>
    <t>Rank_C4</t>
  </si>
  <si>
    <t>Rank_C5</t>
  </si>
  <si>
    <t>Rank_C6</t>
  </si>
  <si>
    <t>T1</t>
  </si>
  <si>
    <t>T2</t>
  </si>
  <si>
    <t>T3</t>
  </si>
  <si>
    <t>T4</t>
  </si>
  <si>
    <t>T5</t>
  </si>
  <si>
    <t>T6</t>
  </si>
  <si>
    <t>F_r</t>
  </si>
  <si>
    <t>X2(.05,5)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</si>
</sst>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2" fontId="0" fillId="0" borderId="1" xfId="0" applyNumberFormat="1" applyBorder="1"/>
    <xf numFmtId="2" fontId="1" fillId="0" borderId="1" xfId="0" applyNumberFormat="1" applyFont="1" applyBorder="1"/>
    <xf numFmtId="1" fontId="0" fillId="0" borderId="1" xfId="0" applyNumberFormat="1" applyBorder="1"/>
    <xf numFmtId="0" fontId="0" fillId="0" borderId="1" xfId="0" applyBorder="1"/>
    <xf numFmtId="2" fontId="0" fillId="0" borderId="2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'ANOVA F-Test'!$B$1</c:f>
              <c:strCache>
                <c:ptCount val="1"/>
                <c:pt idx="0">
                  <c:v>Chpstk1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'ANOVA F-Test'!$A$2:$A$32</c:f>
              <c:numCache>
                <c:formatCode>0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'ANOVA F-Test'!$B$2:$B$32</c:f>
              <c:numCache>
                <c:formatCode>0.00</c:formatCode>
                <c:ptCount val="31"/>
                <c:pt idx="0">
                  <c:v>19.55</c:v>
                </c:pt>
                <c:pt idx="1">
                  <c:v>27.24</c:v>
                </c:pt>
                <c:pt idx="2">
                  <c:v>28.76</c:v>
                </c:pt>
                <c:pt idx="3">
                  <c:v>31.19</c:v>
                </c:pt>
                <c:pt idx="4">
                  <c:v>21.91</c:v>
                </c:pt>
                <c:pt idx="5">
                  <c:v>27.62</c:v>
                </c:pt>
                <c:pt idx="6">
                  <c:v>29.46</c:v>
                </c:pt>
                <c:pt idx="7">
                  <c:v>26.35</c:v>
                </c:pt>
                <c:pt idx="8">
                  <c:v>26.69</c:v>
                </c:pt>
                <c:pt idx="9">
                  <c:v>30.22</c:v>
                </c:pt>
                <c:pt idx="10">
                  <c:v>27.81</c:v>
                </c:pt>
                <c:pt idx="11">
                  <c:v>23.46</c:v>
                </c:pt>
                <c:pt idx="12">
                  <c:v>23.64</c:v>
                </c:pt>
                <c:pt idx="13">
                  <c:v>27.85</c:v>
                </c:pt>
                <c:pt idx="14">
                  <c:v>20.62</c:v>
                </c:pt>
                <c:pt idx="15">
                  <c:v>25.35</c:v>
                </c:pt>
                <c:pt idx="16">
                  <c:v>28</c:v>
                </c:pt>
                <c:pt idx="17">
                  <c:v>23.49</c:v>
                </c:pt>
                <c:pt idx="18">
                  <c:v>27.77</c:v>
                </c:pt>
                <c:pt idx="19">
                  <c:v>18.48</c:v>
                </c:pt>
                <c:pt idx="20">
                  <c:v>23.01</c:v>
                </c:pt>
                <c:pt idx="21">
                  <c:v>22.66</c:v>
                </c:pt>
                <c:pt idx="22">
                  <c:v>23.24</c:v>
                </c:pt>
                <c:pt idx="23">
                  <c:v>22.82</c:v>
                </c:pt>
                <c:pt idx="24">
                  <c:v>17.940000000000001</c:v>
                </c:pt>
                <c:pt idx="25">
                  <c:v>26.67</c:v>
                </c:pt>
                <c:pt idx="26">
                  <c:v>28.98</c:v>
                </c:pt>
                <c:pt idx="27">
                  <c:v>21.48</c:v>
                </c:pt>
                <c:pt idx="28">
                  <c:v>14.47</c:v>
                </c:pt>
                <c:pt idx="29">
                  <c:v>28.29</c:v>
                </c:pt>
                <c:pt idx="30">
                  <c:v>27.97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'ANOVA F-Test'!$C$1</c:f>
              <c:strCache>
                <c:ptCount val="1"/>
                <c:pt idx="0">
                  <c:v>Chpstk2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'ANOVA F-Test'!$A$2:$A$32</c:f>
              <c:numCache>
                <c:formatCode>0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'ANOVA F-Test'!$C$2:$C$32</c:f>
              <c:numCache>
                <c:formatCode>0.00</c:formatCode>
                <c:ptCount val="31"/>
                <c:pt idx="0">
                  <c:v>23.53</c:v>
                </c:pt>
                <c:pt idx="1">
                  <c:v>26.39</c:v>
                </c:pt>
                <c:pt idx="2">
                  <c:v>30.9</c:v>
                </c:pt>
                <c:pt idx="3">
                  <c:v>26.05</c:v>
                </c:pt>
                <c:pt idx="4">
                  <c:v>23.27</c:v>
                </c:pt>
                <c:pt idx="5">
                  <c:v>29.17</c:v>
                </c:pt>
                <c:pt idx="6">
                  <c:v>30.93</c:v>
                </c:pt>
                <c:pt idx="7">
                  <c:v>17.55</c:v>
                </c:pt>
                <c:pt idx="8">
                  <c:v>32.549999999999997</c:v>
                </c:pt>
                <c:pt idx="9">
                  <c:v>28.87</c:v>
                </c:pt>
                <c:pt idx="10">
                  <c:v>26.53</c:v>
                </c:pt>
                <c:pt idx="11">
                  <c:v>25.26</c:v>
                </c:pt>
                <c:pt idx="12">
                  <c:v>25.65</c:v>
                </c:pt>
                <c:pt idx="13">
                  <c:v>29.39</c:v>
                </c:pt>
                <c:pt idx="14">
                  <c:v>23.26</c:v>
                </c:pt>
                <c:pt idx="15">
                  <c:v>24.77</c:v>
                </c:pt>
                <c:pt idx="16">
                  <c:v>25.42</c:v>
                </c:pt>
                <c:pt idx="17">
                  <c:v>23.65</c:v>
                </c:pt>
                <c:pt idx="18">
                  <c:v>32.22</c:v>
                </c:pt>
                <c:pt idx="19">
                  <c:v>18.86</c:v>
                </c:pt>
                <c:pt idx="20">
                  <c:v>21.75</c:v>
                </c:pt>
                <c:pt idx="21">
                  <c:v>23.07</c:v>
                </c:pt>
                <c:pt idx="22">
                  <c:v>22.3</c:v>
                </c:pt>
                <c:pt idx="23">
                  <c:v>27.04</c:v>
                </c:pt>
                <c:pt idx="24">
                  <c:v>22.24</c:v>
                </c:pt>
                <c:pt idx="25">
                  <c:v>24.87</c:v>
                </c:pt>
                <c:pt idx="26">
                  <c:v>30.85</c:v>
                </c:pt>
                <c:pt idx="27">
                  <c:v>21.15</c:v>
                </c:pt>
                <c:pt idx="28">
                  <c:v>16.47</c:v>
                </c:pt>
                <c:pt idx="29">
                  <c:v>29.05</c:v>
                </c:pt>
                <c:pt idx="30">
                  <c:v>26.99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'ANOVA F-Test'!$D$1</c:f>
              <c:strCache>
                <c:ptCount val="1"/>
                <c:pt idx="0">
                  <c:v>Chpstk3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'ANOVA F-Test'!$A$2:$A$32</c:f>
              <c:numCache>
                <c:formatCode>0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'ANOVA F-Test'!$D$2:$D$32</c:f>
              <c:numCache>
                <c:formatCode>0.00</c:formatCode>
                <c:ptCount val="31"/>
                <c:pt idx="0">
                  <c:v>21.34</c:v>
                </c:pt>
                <c:pt idx="1">
                  <c:v>29.94</c:v>
                </c:pt>
                <c:pt idx="2">
                  <c:v>32.950000000000003</c:v>
                </c:pt>
                <c:pt idx="3">
                  <c:v>29.4</c:v>
                </c:pt>
                <c:pt idx="4">
                  <c:v>22.32</c:v>
                </c:pt>
                <c:pt idx="5">
                  <c:v>28.36</c:v>
                </c:pt>
                <c:pt idx="6">
                  <c:v>28.49</c:v>
                </c:pt>
                <c:pt idx="7">
                  <c:v>22.24</c:v>
                </c:pt>
                <c:pt idx="8">
                  <c:v>36.15</c:v>
                </c:pt>
                <c:pt idx="9">
                  <c:v>30.62</c:v>
                </c:pt>
                <c:pt idx="10">
                  <c:v>26.53</c:v>
                </c:pt>
                <c:pt idx="11">
                  <c:v>27.95</c:v>
                </c:pt>
                <c:pt idx="12">
                  <c:v>31.49</c:v>
                </c:pt>
                <c:pt idx="13">
                  <c:v>30.24</c:v>
                </c:pt>
                <c:pt idx="14">
                  <c:v>24.8</c:v>
                </c:pt>
                <c:pt idx="15">
                  <c:v>26.43</c:v>
                </c:pt>
                <c:pt idx="16">
                  <c:v>29.35</c:v>
                </c:pt>
                <c:pt idx="17">
                  <c:v>21.15</c:v>
                </c:pt>
                <c:pt idx="18">
                  <c:v>29.18</c:v>
                </c:pt>
                <c:pt idx="19">
                  <c:v>21.6</c:v>
                </c:pt>
                <c:pt idx="20">
                  <c:v>25.39</c:v>
                </c:pt>
                <c:pt idx="21">
                  <c:v>22.26</c:v>
                </c:pt>
                <c:pt idx="22">
                  <c:v>24.85</c:v>
                </c:pt>
                <c:pt idx="23">
                  <c:v>24.56</c:v>
                </c:pt>
                <c:pt idx="24">
                  <c:v>16.350000000000001</c:v>
                </c:pt>
                <c:pt idx="25">
                  <c:v>22.96</c:v>
                </c:pt>
                <c:pt idx="26">
                  <c:v>25.82</c:v>
                </c:pt>
                <c:pt idx="27">
                  <c:v>19.46</c:v>
                </c:pt>
                <c:pt idx="28">
                  <c:v>23.6</c:v>
                </c:pt>
                <c:pt idx="29">
                  <c:v>33.1</c:v>
                </c:pt>
                <c:pt idx="30">
                  <c:v>27.13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'ANOVA F-Test'!$E$1</c:f>
              <c:strCache>
                <c:ptCount val="1"/>
                <c:pt idx="0">
                  <c:v>Chpstk4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'ANOVA F-Test'!$A$2:$A$32</c:f>
              <c:numCache>
                <c:formatCode>0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'ANOVA F-Test'!$E$2:$E$32</c:f>
              <c:numCache>
                <c:formatCode>0.00</c:formatCode>
                <c:ptCount val="31"/>
                <c:pt idx="0">
                  <c:v>24.4</c:v>
                </c:pt>
                <c:pt idx="1">
                  <c:v>25.88</c:v>
                </c:pt>
                <c:pt idx="2">
                  <c:v>27.97</c:v>
                </c:pt>
                <c:pt idx="3">
                  <c:v>24.54</c:v>
                </c:pt>
                <c:pt idx="4">
                  <c:v>22.66</c:v>
                </c:pt>
                <c:pt idx="5">
                  <c:v>28.94</c:v>
                </c:pt>
                <c:pt idx="6">
                  <c:v>30.72</c:v>
                </c:pt>
                <c:pt idx="7">
                  <c:v>16.7</c:v>
                </c:pt>
                <c:pt idx="8">
                  <c:v>30.27</c:v>
                </c:pt>
                <c:pt idx="9">
                  <c:v>26.29</c:v>
                </c:pt>
                <c:pt idx="10">
                  <c:v>22.33</c:v>
                </c:pt>
                <c:pt idx="11">
                  <c:v>24.85</c:v>
                </c:pt>
                <c:pt idx="12">
                  <c:v>24.33</c:v>
                </c:pt>
                <c:pt idx="13">
                  <c:v>24.5</c:v>
                </c:pt>
                <c:pt idx="14">
                  <c:v>22.67</c:v>
                </c:pt>
                <c:pt idx="15">
                  <c:v>22.28</c:v>
                </c:pt>
                <c:pt idx="16">
                  <c:v>23.8</c:v>
                </c:pt>
                <c:pt idx="17">
                  <c:v>25.36</c:v>
                </c:pt>
                <c:pt idx="18">
                  <c:v>29.5</c:v>
                </c:pt>
                <c:pt idx="19">
                  <c:v>20.190000000000001</c:v>
                </c:pt>
                <c:pt idx="20">
                  <c:v>20.14</c:v>
                </c:pt>
                <c:pt idx="21">
                  <c:v>21.09</c:v>
                </c:pt>
                <c:pt idx="22">
                  <c:v>24.78</c:v>
                </c:pt>
                <c:pt idx="23">
                  <c:v>24.74</c:v>
                </c:pt>
                <c:pt idx="24">
                  <c:v>22.73</c:v>
                </c:pt>
                <c:pt idx="25">
                  <c:v>21.08</c:v>
                </c:pt>
                <c:pt idx="26">
                  <c:v>25.7</c:v>
                </c:pt>
                <c:pt idx="27">
                  <c:v>19.79</c:v>
                </c:pt>
                <c:pt idx="28">
                  <c:v>16.82</c:v>
                </c:pt>
                <c:pt idx="29">
                  <c:v>31.15</c:v>
                </c:pt>
                <c:pt idx="30">
                  <c:v>27.84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'ANOVA F-Test'!$F$1</c:f>
              <c:strCache>
                <c:ptCount val="1"/>
                <c:pt idx="0">
                  <c:v>Chpstk5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'ANOVA F-Test'!$A$2:$A$32</c:f>
              <c:numCache>
                <c:formatCode>0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'ANOVA F-Test'!$F$2:$F$32</c:f>
              <c:numCache>
                <c:formatCode>0.00</c:formatCode>
                <c:ptCount val="31"/>
                <c:pt idx="0">
                  <c:v>22.5</c:v>
                </c:pt>
                <c:pt idx="1">
                  <c:v>23.1</c:v>
                </c:pt>
                <c:pt idx="2">
                  <c:v>28.26</c:v>
                </c:pt>
                <c:pt idx="3">
                  <c:v>25.55</c:v>
                </c:pt>
                <c:pt idx="4">
                  <c:v>16.71</c:v>
                </c:pt>
                <c:pt idx="5">
                  <c:v>27.88</c:v>
                </c:pt>
                <c:pt idx="6">
                  <c:v>31.07</c:v>
                </c:pt>
                <c:pt idx="7">
                  <c:v>23.44</c:v>
                </c:pt>
                <c:pt idx="8">
                  <c:v>28.82</c:v>
                </c:pt>
                <c:pt idx="9">
                  <c:v>27.77</c:v>
                </c:pt>
                <c:pt idx="10">
                  <c:v>24.54</c:v>
                </c:pt>
                <c:pt idx="11">
                  <c:v>24.55</c:v>
                </c:pt>
                <c:pt idx="12">
                  <c:v>27.78</c:v>
                </c:pt>
                <c:pt idx="13">
                  <c:v>26.14</c:v>
                </c:pt>
                <c:pt idx="14">
                  <c:v>23.44</c:v>
                </c:pt>
                <c:pt idx="15">
                  <c:v>26.44</c:v>
                </c:pt>
                <c:pt idx="16">
                  <c:v>27.47</c:v>
                </c:pt>
                <c:pt idx="17">
                  <c:v>24.94</c:v>
                </c:pt>
                <c:pt idx="18">
                  <c:v>29.68</c:v>
                </c:pt>
                <c:pt idx="19">
                  <c:v>24.33</c:v>
                </c:pt>
                <c:pt idx="20">
                  <c:v>25.42</c:v>
                </c:pt>
                <c:pt idx="21">
                  <c:v>24.64</c:v>
                </c:pt>
                <c:pt idx="22">
                  <c:v>22.78</c:v>
                </c:pt>
                <c:pt idx="23">
                  <c:v>26.5</c:v>
                </c:pt>
                <c:pt idx="24">
                  <c:v>18.71</c:v>
                </c:pt>
                <c:pt idx="25">
                  <c:v>22.86</c:v>
                </c:pt>
                <c:pt idx="26">
                  <c:v>25.09</c:v>
                </c:pt>
                <c:pt idx="27">
                  <c:v>19.72</c:v>
                </c:pt>
                <c:pt idx="28">
                  <c:v>17.05</c:v>
                </c:pt>
                <c:pt idx="29">
                  <c:v>30.91</c:v>
                </c:pt>
                <c:pt idx="30">
                  <c:v>25.92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'ANOVA F-Test'!$G$1</c:f>
              <c:strCache>
                <c:ptCount val="1"/>
                <c:pt idx="0">
                  <c:v>Chpstk6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'ANOVA F-Test'!$A$2:$A$32</c:f>
              <c:numCache>
                <c:formatCode>0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'ANOVA F-Test'!$G$2:$G$32</c:f>
              <c:numCache>
                <c:formatCode>0.00</c:formatCode>
                <c:ptCount val="31"/>
                <c:pt idx="0">
                  <c:v>21.32</c:v>
                </c:pt>
                <c:pt idx="1">
                  <c:v>26.18</c:v>
                </c:pt>
                <c:pt idx="2">
                  <c:v>25.93</c:v>
                </c:pt>
                <c:pt idx="3">
                  <c:v>28.61</c:v>
                </c:pt>
                <c:pt idx="4">
                  <c:v>20.54</c:v>
                </c:pt>
                <c:pt idx="5">
                  <c:v>26.44</c:v>
                </c:pt>
                <c:pt idx="6">
                  <c:v>29.36</c:v>
                </c:pt>
                <c:pt idx="7">
                  <c:v>19.77</c:v>
                </c:pt>
                <c:pt idx="8">
                  <c:v>31.69</c:v>
                </c:pt>
                <c:pt idx="9">
                  <c:v>24.64</c:v>
                </c:pt>
                <c:pt idx="10">
                  <c:v>22.09</c:v>
                </c:pt>
                <c:pt idx="11">
                  <c:v>23.42</c:v>
                </c:pt>
                <c:pt idx="12">
                  <c:v>28.63</c:v>
                </c:pt>
                <c:pt idx="13">
                  <c:v>26.3</c:v>
                </c:pt>
                <c:pt idx="14">
                  <c:v>22.89</c:v>
                </c:pt>
                <c:pt idx="15">
                  <c:v>22.68</c:v>
                </c:pt>
                <c:pt idx="16">
                  <c:v>30.92</c:v>
                </c:pt>
                <c:pt idx="17">
                  <c:v>20.74</c:v>
                </c:pt>
                <c:pt idx="18">
                  <c:v>27.24</c:v>
                </c:pt>
                <c:pt idx="19">
                  <c:v>17.12</c:v>
                </c:pt>
                <c:pt idx="20">
                  <c:v>23.63</c:v>
                </c:pt>
                <c:pt idx="21">
                  <c:v>20.91</c:v>
                </c:pt>
                <c:pt idx="22">
                  <c:v>23.49</c:v>
                </c:pt>
                <c:pt idx="23">
                  <c:v>24.86</c:v>
                </c:pt>
                <c:pt idx="24">
                  <c:v>16.28</c:v>
                </c:pt>
                <c:pt idx="25">
                  <c:v>21.52</c:v>
                </c:pt>
                <c:pt idx="26">
                  <c:v>27.22</c:v>
                </c:pt>
                <c:pt idx="27">
                  <c:v>17.41</c:v>
                </c:pt>
                <c:pt idx="28">
                  <c:v>16.420000000000002</c:v>
                </c:pt>
                <c:pt idx="29">
                  <c:v>28.22</c:v>
                </c:pt>
                <c:pt idx="30">
                  <c:v>27.52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3679536"/>
        <c:axId val="303679928"/>
      </c:scatterChart>
      <c:valAx>
        <c:axId val="303679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679928"/>
        <c:crosses val="autoZero"/>
        <c:crossBetween val="midCat"/>
      </c:valAx>
      <c:valAx>
        <c:axId val="303679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6795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opLeftCell="H24" workbookViewId="0">
      <selection activeCell="H41" sqref="H41"/>
    </sheetView>
  </sheetViews>
  <sheetFormatPr defaultRowHeight="15" x14ac:dyDescent="0.25"/>
  <sheetData>
    <row r="1" spans="1:13" x14ac:dyDescent="0.25">
      <c r="A1" s="1" t="s">
        <v>0</v>
      </c>
      <c r="B1" s="1" t="s">
        <v>15</v>
      </c>
      <c r="C1" s="1" t="s">
        <v>16</v>
      </c>
      <c r="D1" s="1" t="s">
        <v>17</v>
      </c>
      <c r="E1" s="1" t="s">
        <v>18</v>
      </c>
      <c r="F1" s="1" t="s">
        <v>19</v>
      </c>
      <c r="G1" s="1" t="s">
        <v>20</v>
      </c>
      <c r="H1" s="5" t="s">
        <v>37</v>
      </c>
      <c r="I1" s="5" t="s">
        <v>38</v>
      </c>
      <c r="J1" s="5" t="s">
        <v>39</v>
      </c>
      <c r="K1" s="5" t="s">
        <v>40</v>
      </c>
      <c r="L1" s="5" t="s">
        <v>41</v>
      </c>
      <c r="M1" s="5" t="s">
        <v>42</v>
      </c>
    </row>
    <row r="2" spans="1:13" x14ac:dyDescent="0.25">
      <c r="A2" s="3">
        <v>1</v>
      </c>
      <c r="B2" s="1">
        <v>19.55</v>
      </c>
      <c r="C2" s="1">
        <v>23.53</v>
      </c>
      <c r="D2" s="1">
        <v>21.34</v>
      </c>
      <c r="E2" s="1">
        <v>24.4</v>
      </c>
      <c r="F2" s="1">
        <v>22.5</v>
      </c>
      <c r="G2" s="1">
        <v>21.32</v>
      </c>
      <c r="H2">
        <f>_xlfn.RANK.AVG(B2,$B2:$G2,1)</f>
        <v>1</v>
      </c>
      <c r="I2">
        <f t="shared" ref="I2:M2" si="0">_xlfn.RANK.AVG(C2,$B2:$G2,1)</f>
        <v>5</v>
      </c>
      <c r="J2">
        <f t="shared" si="0"/>
        <v>3</v>
      </c>
      <c r="K2">
        <f t="shared" si="0"/>
        <v>6</v>
      </c>
      <c r="L2">
        <f t="shared" si="0"/>
        <v>4</v>
      </c>
      <c r="M2">
        <f t="shared" si="0"/>
        <v>2</v>
      </c>
    </row>
    <row r="3" spans="1:13" x14ac:dyDescent="0.25">
      <c r="A3" s="3">
        <v>2</v>
      </c>
      <c r="B3" s="1">
        <v>27.24</v>
      </c>
      <c r="C3" s="1">
        <v>26.39</v>
      </c>
      <c r="D3" s="1">
        <v>29.94</v>
      </c>
      <c r="E3" s="1">
        <v>25.88</v>
      </c>
      <c r="F3" s="1">
        <v>23.1</v>
      </c>
      <c r="G3" s="1">
        <v>26.18</v>
      </c>
      <c r="H3">
        <f t="shared" ref="H3:H32" si="1">_xlfn.RANK.AVG(B3,$B3:$G3,1)</f>
        <v>5</v>
      </c>
      <c r="I3">
        <f t="shared" ref="I3:I32" si="2">_xlfn.RANK.AVG(C3,$B3:$G3,1)</f>
        <v>4</v>
      </c>
      <c r="J3">
        <f t="shared" ref="J3:J32" si="3">_xlfn.RANK.AVG(D3,$B3:$G3,1)</f>
        <v>6</v>
      </c>
      <c r="K3">
        <f t="shared" ref="K3:K32" si="4">_xlfn.RANK.AVG(E3,$B3:$G3,1)</f>
        <v>2</v>
      </c>
      <c r="L3">
        <f t="shared" ref="L3:L32" si="5">_xlfn.RANK.AVG(F3,$B3:$G3,1)</f>
        <v>1</v>
      </c>
      <c r="M3">
        <f t="shared" ref="M3:M32" si="6">_xlfn.RANK.AVG(G3,$B3:$G3,1)</f>
        <v>3</v>
      </c>
    </row>
    <row r="4" spans="1:13" x14ac:dyDescent="0.25">
      <c r="A4" s="3">
        <v>3</v>
      </c>
      <c r="B4" s="1">
        <v>28.76</v>
      </c>
      <c r="C4" s="1">
        <v>30.9</v>
      </c>
      <c r="D4" s="1">
        <v>32.950000000000003</v>
      </c>
      <c r="E4" s="1">
        <v>27.97</v>
      </c>
      <c r="F4" s="1">
        <v>28.26</v>
      </c>
      <c r="G4" s="1">
        <v>25.93</v>
      </c>
      <c r="H4">
        <f t="shared" si="1"/>
        <v>4</v>
      </c>
      <c r="I4">
        <f t="shared" si="2"/>
        <v>5</v>
      </c>
      <c r="J4">
        <f t="shared" si="3"/>
        <v>6</v>
      </c>
      <c r="K4">
        <f t="shared" si="4"/>
        <v>2</v>
      </c>
      <c r="L4">
        <f t="shared" si="5"/>
        <v>3</v>
      </c>
      <c r="M4">
        <f t="shared" si="6"/>
        <v>1</v>
      </c>
    </row>
    <row r="5" spans="1:13" x14ac:dyDescent="0.25">
      <c r="A5" s="3">
        <v>4</v>
      </c>
      <c r="B5" s="1">
        <v>31.19</v>
      </c>
      <c r="C5" s="1">
        <v>26.05</v>
      </c>
      <c r="D5" s="1">
        <v>29.4</v>
      </c>
      <c r="E5" s="1">
        <v>24.54</v>
      </c>
      <c r="F5" s="1">
        <v>25.55</v>
      </c>
      <c r="G5" s="1">
        <v>28.61</v>
      </c>
      <c r="H5">
        <f t="shared" si="1"/>
        <v>6</v>
      </c>
      <c r="I5">
        <f t="shared" si="2"/>
        <v>3</v>
      </c>
      <c r="J5">
        <f t="shared" si="3"/>
        <v>5</v>
      </c>
      <c r="K5">
        <f t="shared" si="4"/>
        <v>1</v>
      </c>
      <c r="L5">
        <f t="shared" si="5"/>
        <v>2</v>
      </c>
      <c r="M5">
        <f t="shared" si="6"/>
        <v>4</v>
      </c>
    </row>
    <row r="6" spans="1:13" x14ac:dyDescent="0.25">
      <c r="A6" s="3">
        <v>5</v>
      </c>
      <c r="B6" s="1">
        <v>21.91</v>
      </c>
      <c r="C6" s="1">
        <v>23.27</v>
      </c>
      <c r="D6" s="1">
        <v>22.32</v>
      </c>
      <c r="E6" s="1">
        <v>22.66</v>
      </c>
      <c r="F6" s="1">
        <v>16.71</v>
      </c>
      <c r="G6" s="1">
        <v>20.54</v>
      </c>
      <c r="H6">
        <f t="shared" si="1"/>
        <v>3</v>
      </c>
      <c r="I6">
        <f t="shared" si="2"/>
        <v>6</v>
      </c>
      <c r="J6">
        <f t="shared" si="3"/>
        <v>4</v>
      </c>
      <c r="K6">
        <f t="shared" si="4"/>
        <v>5</v>
      </c>
      <c r="L6">
        <f t="shared" si="5"/>
        <v>1</v>
      </c>
      <c r="M6">
        <f t="shared" si="6"/>
        <v>2</v>
      </c>
    </row>
    <row r="7" spans="1:13" x14ac:dyDescent="0.25">
      <c r="A7" s="3">
        <v>6</v>
      </c>
      <c r="B7" s="1">
        <v>27.62</v>
      </c>
      <c r="C7" s="1">
        <v>29.17</v>
      </c>
      <c r="D7" s="1">
        <v>28.36</v>
      </c>
      <c r="E7" s="1">
        <v>28.94</v>
      </c>
      <c r="F7" s="1">
        <v>27.88</v>
      </c>
      <c r="G7" s="1">
        <v>26.44</v>
      </c>
      <c r="H7">
        <f t="shared" si="1"/>
        <v>2</v>
      </c>
      <c r="I7">
        <f t="shared" si="2"/>
        <v>6</v>
      </c>
      <c r="J7">
        <f t="shared" si="3"/>
        <v>4</v>
      </c>
      <c r="K7">
        <f t="shared" si="4"/>
        <v>5</v>
      </c>
      <c r="L7">
        <f t="shared" si="5"/>
        <v>3</v>
      </c>
      <c r="M7">
        <f t="shared" si="6"/>
        <v>1</v>
      </c>
    </row>
    <row r="8" spans="1:13" x14ac:dyDescent="0.25">
      <c r="A8" s="3">
        <v>7</v>
      </c>
      <c r="B8" s="1">
        <v>29.46</v>
      </c>
      <c r="C8" s="1">
        <v>30.93</v>
      </c>
      <c r="D8" s="1">
        <v>28.49</v>
      </c>
      <c r="E8" s="1">
        <v>30.72</v>
      </c>
      <c r="F8" s="1">
        <v>31.07</v>
      </c>
      <c r="G8" s="1">
        <v>29.36</v>
      </c>
      <c r="H8">
        <f t="shared" si="1"/>
        <v>3</v>
      </c>
      <c r="I8">
        <f t="shared" si="2"/>
        <v>5</v>
      </c>
      <c r="J8">
        <f t="shared" si="3"/>
        <v>1</v>
      </c>
      <c r="K8">
        <f t="shared" si="4"/>
        <v>4</v>
      </c>
      <c r="L8">
        <f t="shared" si="5"/>
        <v>6</v>
      </c>
      <c r="M8">
        <f t="shared" si="6"/>
        <v>2</v>
      </c>
    </row>
    <row r="9" spans="1:13" x14ac:dyDescent="0.25">
      <c r="A9" s="3">
        <v>8</v>
      </c>
      <c r="B9" s="1">
        <v>26.35</v>
      </c>
      <c r="C9" s="1">
        <v>17.55</v>
      </c>
      <c r="D9" s="1">
        <v>22.24</v>
      </c>
      <c r="E9" s="1">
        <v>16.7</v>
      </c>
      <c r="F9" s="1">
        <v>23.44</v>
      </c>
      <c r="G9" s="1">
        <v>19.77</v>
      </c>
      <c r="H9">
        <f t="shared" si="1"/>
        <v>6</v>
      </c>
      <c r="I9">
        <f t="shared" si="2"/>
        <v>2</v>
      </c>
      <c r="J9">
        <f t="shared" si="3"/>
        <v>4</v>
      </c>
      <c r="K9">
        <f t="shared" si="4"/>
        <v>1</v>
      </c>
      <c r="L9">
        <f t="shared" si="5"/>
        <v>5</v>
      </c>
      <c r="M9">
        <f t="shared" si="6"/>
        <v>3</v>
      </c>
    </row>
    <row r="10" spans="1:13" x14ac:dyDescent="0.25">
      <c r="A10" s="3">
        <v>9</v>
      </c>
      <c r="B10" s="1">
        <v>26.69</v>
      </c>
      <c r="C10" s="1">
        <v>32.549999999999997</v>
      </c>
      <c r="D10" s="1">
        <v>36.15</v>
      </c>
      <c r="E10" s="1">
        <v>30.27</v>
      </c>
      <c r="F10" s="1">
        <v>28.82</v>
      </c>
      <c r="G10" s="1">
        <v>31.69</v>
      </c>
      <c r="H10">
        <f t="shared" si="1"/>
        <v>1</v>
      </c>
      <c r="I10">
        <f t="shared" si="2"/>
        <v>5</v>
      </c>
      <c r="J10">
        <f t="shared" si="3"/>
        <v>6</v>
      </c>
      <c r="K10">
        <f t="shared" si="4"/>
        <v>3</v>
      </c>
      <c r="L10">
        <f t="shared" si="5"/>
        <v>2</v>
      </c>
      <c r="M10">
        <f t="shared" si="6"/>
        <v>4</v>
      </c>
    </row>
    <row r="11" spans="1:13" x14ac:dyDescent="0.25">
      <c r="A11" s="3">
        <v>10</v>
      </c>
      <c r="B11" s="1">
        <v>30.22</v>
      </c>
      <c r="C11" s="1">
        <v>28.87</v>
      </c>
      <c r="D11" s="1">
        <v>30.62</v>
      </c>
      <c r="E11" s="1">
        <v>26.29</v>
      </c>
      <c r="F11" s="1">
        <v>27.77</v>
      </c>
      <c r="G11" s="1">
        <v>24.64</v>
      </c>
      <c r="H11">
        <f t="shared" si="1"/>
        <v>5</v>
      </c>
      <c r="I11">
        <f t="shared" si="2"/>
        <v>4</v>
      </c>
      <c r="J11">
        <f t="shared" si="3"/>
        <v>6</v>
      </c>
      <c r="K11">
        <f t="shared" si="4"/>
        <v>2</v>
      </c>
      <c r="L11">
        <f t="shared" si="5"/>
        <v>3</v>
      </c>
      <c r="M11">
        <f t="shared" si="6"/>
        <v>1</v>
      </c>
    </row>
    <row r="12" spans="1:13" x14ac:dyDescent="0.25">
      <c r="A12" s="3">
        <v>11</v>
      </c>
      <c r="B12" s="1">
        <v>27.81</v>
      </c>
      <c r="C12" s="1">
        <v>26.53</v>
      </c>
      <c r="D12" s="1">
        <v>26.53</v>
      </c>
      <c r="E12" s="1">
        <v>22.33</v>
      </c>
      <c r="F12" s="1">
        <v>24.54</v>
      </c>
      <c r="G12" s="1">
        <v>22.09</v>
      </c>
      <c r="H12">
        <f t="shared" si="1"/>
        <v>6</v>
      </c>
      <c r="I12">
        <f t="shared" si="2"/>
        <v>4.5</v>
      </c>
      <c r="J12">
        <f t="shared" si="3"/>
        <v>4.5</v>
      </c>
      <c r="K12">
        <f t="shared" si="4"/>
        <v>2</v>
      </c>
      <c r="L12">
        <f t="shared" si="5"/>
        <v>3</v>
      </c>
      <c r="M12">
        <f t="shared" si="6"/>
        <v>1</v>
      </c>
    </row>
    <row r="13" spans="1:13" x14ac:dyDescent="0.25">
      <c r="A13" s="3">
        <v>12</v>
      </c>
      <c r="B13" s="1">
        <v>23.46</v>
      </c>
      <c r="C13" s="1">
        <v>25.26</v>
      </c>
      <c r="D13" s="1">
        <v>27.95</v>
      </c>
      <c r="E13" s="1">
        <v>24.85</v>
      </c>
      <c r="F13" s="1">
        <v>24.55</v>
      </c>
      <c r="G13" s="1">
        <v>23.42</v>
      </c>
      <c r="H13">
        <f t="shared" si="1"/>
        <v>2</v>
      </c>
      <c r="I13">
        <f t="shared" si="2"/>
        <v>5</v>
      </c>
      <c r="J13">
        <f t="shared" si="3"/>
        <v>6</v>
      </c>
      <c r="K13">
        <f t="shared" si="4"/>
        <v>4</v>
      </c>
      <c r="L13">
        <f t="shared" si="5"/>
        <v>3</v>
      </c>
      <c r="M13">
        <f t="shared" si="6"/>
        <v>1</v>
      </c>
    </row>
    <row r="14" spans="1:13" x14ac:dyDescent="0.25">
      <c r="A14" s="3">
        <v>13</v>
      </c>
      <c r="B14" s="1">
        <v>23.64</v>
      </c>
      <c r="C14" s="1">
        <v>25.65</v>
      </c>
      <c r="D14" s="1">
        <v>31.49</v>
      </c>
      <c r="E14" s="1">
        <v>24.33</v>
      </c>
      <c r="F14" s="1">
        <v>27.78</v>
      </c>
      <c r="G14" s="1">
        <v>28.63</v>
      </c>
      <c r="H14">
        <f t="shared" si="1"/>
        <v>1</v>
      </c>
      <c r="I14">
        <f t="shared" si="2"/>
        <v>3</v>
      </c>
      <c r="J14">
        <f t="shared" si="3"/>
        <v>6</v>
      </c>
      <c r="K14">
        <f t="shared" si="4"/>
        <v>2</v>
      </c>
      <c r="L14">
        <f t="shared" si="5"/>
        <v>4</v>
      </c>
      <c r="M14">
        <f t="shared" si="6"/>
        <v>5</v>
      </c>
    </row>
    <row r="15" spans="1:13" x14ac:dyDescent="0.25">
      <c r="A15" s="3">
        <v>14</v>
      </c>
      <c r="B15" s="1">
        <v>27.85</v>
      </c>
      <c r="C15" s="1">
        <v>29.39</v>
      </c>
      <c r="D15" s="1">
        <v>30.24</v>
      </c>
      <c r="E15" s="1">
        <v>24.5</v>
      </c>
      <c r="F15" s="1">
        <v>26.14</v>
      </c>
      <c r="G15" s="1">
        <v>26.3</v>
      </c>
      <c r="H15">
        <f t="shared" si="1"/>
        <v>4</v>
      </c>
      <c r="I15">
        <f t="shared" si="2"/>
        <v>5</v>
      </c>
      <c r="J15">
        <f t="shared" si="3"/>
        <v>6</v>
      </c>
      <c r="K15">
        <f t="shared" si="4"/>
        <v>1</v>
      </c>
      <c r="L15">
        <f t="shared" si="5"/>
        <v>2</v>
      </c>
      <c r="M15">
        <f t="shared" si="6"/>
        <v>3</v>
      </c>
    </row>
    <row r="16" spans="1:13" x14ac:dyDescent="0.25">
      <c r="A16" s="3">
        <v>15</v>
      </c>
      <c r="B16" s="1">
        <v>20.62</v>
      </c>
      <c r="C16" s="1">
        <v>23.26</v>
      </c>
      <c r="D16" s="1">
        <v>24.8</v>
      </c>
      <c r="E16" s="1">
        <v>22.67</v>
      </c>
      <c r="F16" s="1">
        <v>23.44</v>
      </c>
      <c r="G16" s="1">
        <v>22.89</v>
      </c>
      <c r="H16">
        <f t="shared" si="1"/>
        <v>1</v>
      </c>
      <c r="I16">
        <f t="shared" si="2"/>
        <v>4</v>
      </c>
      <c r="J16">
        <f t="shared" si="3"/>
        <v>6</v>
      </c>
      <c r="K16">
        <f t="shared" si="4"/>
        <v>2</v>
      </c>
      <c r="L16">
        <f t="shared" si="5"/>
        <v>5</v>
      </c>
      <c r="M16">
        <f t="shared" si="6"/>
        <v>3</v>
      </c>
    </row>
    <row r="17" spans="1:13" x14ac:dyDescent="0.25">
      <c r="A17" s="3">
        <v>16</v>
      </c>
      <c r="B17" s="1">
        <v>25.35</v>
      </c>
      <c r="C17" s="1">
        <v>24.77</v>
      </c>
      <c r="D17" s="1">
        <v>26.43</v>
      </c>
      <c r="E17" s="1">
        <v>22.28</v>
      </c>
      <c r="F17" s="1">
        <v>26.44</v>
      </c>
      <c r="G17" s="1">
        <v>22.68</v>
      </c>
      <c r="H17">
        <f t="shared" si="1"/>
        <v>4</v>
      </c>
      <c r="I17">
        <f t="shared" si="2"/>
        <v>3</v>
      </c>
      <c r="J17">
        <f t="shared" si="3"/>
        <v>5</v>
      </c>
      <c r="K17">
        <f t="shared" si="4"/>
        <v>1</v>
      </c>
      <c r="L17">
        <f t="shared" si="5"/>
        <v>6</v>
      </c>
      <c r="M17">
        <f t="shared" si="6"/>
        <v>2</v>
      </c>
    </row>
    <row r="18" spans="1:13" x14ac:dyDescent="0.25">
      <c r="A18" s="3">
        <v>17</v>
      </c>
      <c r="B18" s="1">
        <v>28</v>
      </c>
      <c r="C18" s="1">
        <v>25.42</v>
      </c>
      <c r="D18" s="1">
        <v>29.35</v>
      </c>
      <c r="E18" s="1">
        <v>23.8</v>
      </c>
      <c r="F18" s="1">
        <v>27.47</v>
      </c>
      <c r="G18" s="1">
        <v>30.92</v>
      </c>
      <c r="H18">
        <f t="shared" si="1"/>
        <v>4</v>
      </c>
      <c r="I18">
        <f t="shared" si="2"/>
        <v>2</v>
      </c>
      <c r="J18">
        <f t="shared" si="3"/>
        <v>5</v>
      </c>
      <c r="K18">
        <f t="shared" si="4"/>
        <v>1</v>
      </c>
      <c r="L18">
        <f t="shared" si="5"/>
        <v>3</v>
      </c>
      <c r="M18">
        <f t="shared" si="6"/>
        <v>6</v>
      </c>
    </row>
    <row r="19" spans="1:13" x14ac:dyDescent="0.25">
      <c r="A19" s="3">
        <v>18</v>
      </c>
      <c r="B19" s="1">
        <v>23.49</v>
      </c>
      <c r="C19" s="1">
        <v>23.65</v>
      </c>
      <c r="D19" s="1">
        <v>21.15</v>
      </c>
      <c r="E19" s="1">
        <v>25.36</v>
      </c>
      <c r="F19" s="1">
        <v>24.94</v>
      </c>
      <c r="G19" s="1">
        <v>20.74</v>
      </c>
      <c r="H19">
        <f t="shared" si="1"/>
        <v>3</v>
      </c>
      <c r="I19">
        <f t="shared" si="2"/>
        <v>4</v>
      </c>
      <c r="J19">
        <f t="shared" si="3"/>
        <v>2</v>
      </c>
      <c r="K19">
        <f t="shared" si="4"/>
        <v>6</v>
      </c>
      <c r="L19">
        <f t="shared" si="5"/>
        <v>5</v>
      </c>
      <c r="M19">
        <f t="shared" si="6"/>
        <v>1</v>
      </c>
    </row>
    <row r="20" spans="1:13" x14ac:dyDescent="0.25">
      <c r="A20" s="3">
        <v>19</v>
      </c>
      <c r="B20" s="1">
        <v>27.77</v>
      </c>
      <c r="C20" s="1">
        <v>32.22</v>
      </c>
      <c r="D20" s="1">
        <v>29.18</v>
      </c>
      <c r="E20" s="1">
        <v>29.5</v>
      </c>
      <c r="F20" s="1">
        <v>29.68</v>
      </c>
      <c r="G20" s="1">
        <v>27.24</v>
      </c>
      <c r="H20">
        <f t="shared" si="1"/>
        <v>2</v>
      </c>
      <c r="I20">
        <f t="shared" si="2"/>
        <v>6</v>
      </c>
      <c r="J20">
        <f t="shared" si="3"/>
        <v>3</v>
      </c>
      <c r="K20">
        <f t="shared" si="4"/>
        <v>4</v>
      </c>
      <c r="L20">
        <f t="shared" si="5"/>
        <v>5</v>
      </c>
      <c r="M20">
        <f t="shared" si="6"/>
        <v>1</v>
      </c>
    </row>
    <row r="21" spans="1:13" x14ac:dyDescent="0.25">
      <c r="A21" s="3">
        <v>20</v>
      </c>
      <c r="B21" s="1">
        <v>18.48</v>
      </c>
      <c r="C21" s="1">
        <v>18.86</v>
      </c>
      <c r="D21" s="1">
        <v>21.6</v>
      </c>
      <c r="E21" s="1">
        <v>20.190000000000001</v>
      </c>
      <c r="F21" s="1">
        <v>24.33</v>
      </c>
      <c r="G21" s="1">
        <v>17.12</v>
      </c>
      <c r="H21">
        <f t="shared" si="1"/>
        <v>2</v>
      </c>
      <c r="I21">
        <f t="shared" si="2"/>
        <v>3</v>
      </c>
      <c r="J21">
        <f t="shared" si="3"/>
        <v>5</v>
      </c>
      <c r="K21">
        <f t="shared" si="4"/>
        <v>4</v>
      </c>
      <c r="L21">
        <f t="shared" si="5"/>
        <v>6</v>
      </c>
      <c r="M21">
        <f t="shared" si="6"/>
        <v>1</v>
      </c>
    </row>
    <row r="22" spans="1:13" x14ac:dyDescent="0.25">
      <c r="A22" s="3">
        <v>21</v>
      </c>
      <c r="B22" s="1">
        <v>23.01</v>
      </c>
      <c r="C22" s="1">
        <v>21.75</v>
      </c>
      <c r="D22" s="1">
        <v>25.39</v>
      </c>
      <c r="E22" s="1">
        <v>20.14</v>
      </c>
      <c r="F22" s="1">
        <v>25.42</v>
      </c>
      <c r="G22" s="1">
        <v>23.63</v>
      </c>
      <c r="H22">
        <f t="shared" si="1"/>
        <v>3</v>
      </c>
      <c r="I22">
        <f t="shared" si="2"/>
        <v>2</v>
      </c>
      <c r="J22">
        <f t="shared" si="3"/>
        <v>5</v>
      </c>
      <c r="K22">
        <f t="shared" si="4"/>
        <v>1</v>
      </c>
      <c r="L22">
        <f t="shared" si="5"/>
        <v>6</v>
      </c>
      <c r="M22">
        <f t="shared" si="6"/>
        <v>4</v>
      </c>
    </row>
    <row r="23" spans="1:13" x14ac:dyDescent="0.25">
      <c r="A23" s="3">
        <v>22</v>
      </c>
      <c r="B23" s="1">
        <v>22.66</v>
      </c>
      <c r="C23" s="1">
        <v>23.07</v>
      </c>
      <c r="D23" s="1">
        <v>22.26</v>
      </c>
      <c r="E23" s="1">
        <v>21.09</v>
      </c>
      <c r="F23" s="1">
        <v>24.64</v>
      </c>
      <c r="G23" s="1">
        <v>20.91</v>
      </c>
      <c r="H23">
        <f t="shared" si="1"/>
        <v>4</v>
      </c>
      <c r="I23">
        <f t="shared" si="2"/>
        <v>5</v>
      </c>
      <c r="J23">
        <f t="shared" si="3"/>
        <v>3</v>
      </c>
      <c r="K23">
        <f t="shared" si="4"/>
        <v>2</v>
      </c>
      <c r="L23">
        <f t="shared" si="5"/>
        <v>6</v>
      </c>
      <c r="M23">
        <f t="shared" si="6"/>
        <v>1</v>
      </c>
    </row>
    <row r="24" spans="1:13" x14ac:dyDescent="0.25">
      <c r="A24" s="3">
        <v>23</v>
      </c>
      <c r="B24" s="1">
        <v>23.24</v>
      </c>
      <c r="C24" s="1">
        <v>22.3</v>
      </c>
      <c r="D24" s="1">
        <v>24.85</v>
      </c>
      <c r="E24" s="1">
        <v>24.78</v>
      </c>
      <c r="F24" s="1">
        <v>22.78</v>
      </c>
      <c r="G24" s="1">
        <v>23.49</v>
      </c>
      <c r="H24">
        <f t="shared" si="1"/>
        <v>3</v>
      </c>
      <c r="I24">
        <f t="shared" si="2"/>
        <v>1</v>
      </c>
      <c r="J24">
        <f t="shared" si="3"/>
        <v>6</v>
      </c>
      <c r="K24">
        <f t="shared" si="4"/>
        <v>5</v>
      </c>
      <c r="L24">
        <f t="shared" si="5"/>
        <v>2</v>
      </c>
      <c r="M24">
        <f t="shared" si="6"/>
        <v>4</v>
      </c>
    </row>
    <row r="25" spans="1:13" x14ac:dyDescent="0.25">
      <c r="A25" s="3">
        <v>24</v>
      </c>
      <c r="B25" s="1">
        <v>22.82</v>
      </c>
      <c r="C25" s="1">
        <v>27.04</v>
      </c>
      <c r="D25" s="1">
        <v>24.56</v>
      </c>
      <c r="E25" s="1">
        <v>24.74</v>
      </c>
      <c r="F25" s="1">
        <v>26.5</v>
      </c>
      <c r="G25" s="1">
        <v>24.86</v>
      </c>
      <c r="H25">
        <f t="shared" si="1"/>
        <v>1</v>
      </c>
      <c r="I25">
        <f t="shared" si="2"/>
        <v>6</v>
      </c>
      <c r="J25">
        <f t="shared" si="3"/>
        <v>2</v>
      </c>
      <c r="K25">
        <f t="shared" si="4"/>
        <v>3</v>
      </c>
      <c r="L25">
        <f t="shared" si="5"/>
        <v>5</v>
      </c>
      <c r="M25">
        <f t="shared" si="6"/>
        <v>4</v>
      </c>
    </row>
    <row r="26" spans="1:13" x14ac:dyDescent="0.25">
      <c r="A26" s="3">
        <v>25</v>
      </c>
      <c r="B26" s="1">
        <v>17.940000000000001</v>
      </c>
      <c r="C26" s="1">
        <v>22.24</v>
      </c>
      <c r="D26" s="1">
        <v>16.350000000000001</v>
      </c>
      <c r="E26" s="1">
        <v>22.73</v>
      </c>
      <c r="F26" s="1">
        <v>18.71</v>
      </c>
      <c r="G26" s="1">
        <v>16.28</v>
      </c>
      <c r="H26">
        <f t="shared" si="1"/>
        <v>3</v>
      </c>
      <c r="I26">
        <f t="shared" si="2"/>
        <v>5</v>
      </c>
      <c r="J26">
        <f t="shared" si="3"/>
        <v>2</v>
      </c>
      <c r="K26">
        <f t="shared" si="4"/>
        <v>6</v>
      </c>
      <c r="L26">
        <f t="shared" si="5"/>
        <v>4</v>
      </c>
      <c r="M26">
        <f t="shared" si="6"/>
        <v>1</v>
      </c>
    </row>
    <row r="27" spans="1:13" x14ac:dyDescent="0.25">
      <c r="A27" s="3">
        <v>26</v>
      </c>
      <c r="B27" s="1">
        <v>26.67</v>
      </c>
      <c r="C27" s="1">
        <v>24.87</v>
      </c>
      <c r="D27" s="1">
        <v>22.96</v>
      </c>
      <c r="E27" s="1">
        <v>21.08</v>
      </c>
      <c r="F27" s="1">
        <v>22.86</v>
      </c>
      <c r="G27" s="1">
        <v>21.52</v>
      </c>
      <c r="H27">
        <f t="shared" si="1"/>
        <v>6</v>
      </c>
      <c r="I27">
        <f t="shared" si="2"/>
        <v>5</v>
      </c>
      <c r="J27">
        <f t="shared" si="3"/>
        <v>4</v>
      </c>
      <c r="K27">
        <f t="shared" si="4"/>
        <v>1</v>
      </c>
      <c r="L27">
        <f t="shared" si="5"/>
        <v>3</v>
      </c>
      <c r="M27">
        <f t="shared" si="6"/>
        <v>2</v>
      </c>
    </row>
    <row r="28" spans="1:13" x14ac:dyDescent="0.25">
      <c r="A28" s="3">
        <v>27</v>
      </c>
      <c r="B28" s="1">
        <v>28.98</v>
      </c>
      <c r="C28" s="1">
        <v>30.85</v>
      </c>
      <c r="D28" s="1">
        <v>25.82</v>
      </c>
      <c r="E28" s="1">
        <v>25.7</v>
      </c>
      <c r="F28" s="1">
        <v>25.09</v>
      </c>
      <c r="G28" s="1">
        <v>27.22</v>
      </c>
      <c r="H28">
        <f t="shared" si="1"/>
        <v>5</v>
      </c>
      <c r="I28">
        <f t="shared" si="2"/>
        <v>6</v>
      </c>
      <c r="J28">
        <f t="shared" si="3"/>
        <v>3</v>
      </c>
      <c r="K28">
        <f t="shared" si="4"/>
        <v>2</v>
      </c>
      <c r="L28">
        <f t="shared" si="5"/>
        <v>1</v>
      </c>
      <c r="M28">
        <f t="shared" si="6"/>
        <v>4</v>
      </c>
    </row>
    <row r="29" spans="1:13" x14ac:dyDescent="0.25">
      <c r="A29" s="3">
        <v>28</v>
      </c>
      <c r="B29" s="1">
        <v>21.48</v>
      </c>
      <c r="C29" s="1">
        <v>21.15</v>
      </c>
      <c r="D29" s="1">
        <v>19.46</v>
      </c>
      <c r="E29" s="1">
        <v>19.79</v>
      </c>
      <c r="F29" s="1">
        <v>19.72</v>
      </c>
      <c r="G29" s="1">
        <v>17.41</v>
      </c>
      <c r="H29">
        <f t="shared" si="1"/>
        <v>6</v>
      </c>
      <c r="I29">
        <f t="shared" si="2"/>
        <v>5</v>
      </c>
      <c r="J29">
        <f t="shared" si="3"/>
        <v>2</v>
      </c>
      <c r="K29">
        <f t="shared" si="4"/>
        <v>4</v>
      </c>
      <c r="L29">
        <f t="shared" si="5"/>
        <v>3</v>
      </c>
      <c r="M29">
        <f t="shared" si="6"/>
        <v>1</v>
      </c>
    </row>
    <row r="30" spans="1:13" x14ac:dyDescent="0.25">
      <c r="A30" s="3">
        <v>29</v>
      </c>
      <c r="B30" s="1">
        <v>14.47</v>
      </c>
      <c r="C30" s="1">
        <v>16.47</v>
      </c>
      <c r="D30" s="1">
        <v>23.6</v>
      </c>
      <c r="E30" s="1">
        <v>16.82</v>
      </c>
      <c r="F30" s="1">
        <v>17.05</v>
      </c>
      <c r="G30" s="1">
        <v>16.420000000000002</v>
      </c>
      <c r="H30">
        <f t="shared" si="1"/>
        <v>1</v>
      </c>
      <c r="I30">
        <f t="shared" si="2"/>
        <v>3</v>
      </c>
      <c r="J30">
        <f t="shared" si="3"/>
        <v>6</v>
      </c>
      <c r="K30">
        <f t="shared" si="4"/>
        <v>4</v>
      </c>
      <c r="L30">
        <f t="shared" si="5"/>
        <v>5</v>
      </c>
      <c r="M30">
        <f t="shared" si="6"/>
        <v>2</v>
      </c>
    </row>
    <row r="31" spans="1:13" x14ac:dyDescent="0.25">
      <c r="A31" s="3">
        <v>30</v>
      </c>
      <c r="B31" s="1">
        <v>28.29</v>
      </c>
      <c r="C31" s="1">
        <v>29.05</v>
      </c>
      <c r="D31" s="1">
        <v>33.1</v>
      </c>
      <c r="E31" s="1">
        <v>31.15</v>
      </c>
      <c r="F31" s="1">
        <v>30.91</v>
      </c>
      <c r="G31" s="1">
        <v>28.22</v>
      </c>
      <c r="H31">
        <f t="shared" si="1"/>
        <v>2</v>
      </c>
      <c r="I31">
        <f t="shared" si="2"/>
        <v>3</v>
      </c>
      <c r="J31">
        <f t="shared" si="3"/>
        <v>6</v>
      </c>
      <c r="K31">
        <f t="shared" si="4"/>
        <v>5</v>
      </c>
      <c r="L31">
        <f t="shared" si="5"/>
        <v>4</v>
      </c>
      <c r="M31">
        <f t="shared" si="6"/>
        <v>1</v>
      </c>
    </row>
    <row r="32" spans="1:13" x14ac:dyDescent="0.25">
      <c r="A32" s="3">
        <v>31</v>
      </c>
      <c r="B32" s="1">
        <v>27.97</v>
      </c>
      <c r="C32" s="1">
        <v>26.99</v>
      </c>
      <c r="D32" s="1">
        <v>27.13</v>
      </c>
      <c r="E32" s="1">
        <v>27.84</v>
      </c>
      <c r="F32" s="1">
        <v>25.92</v>
      </c>
      <c r="G32" s="1">
        <v>27.52</v>
      </c>
      <c r="H32">
        <f t="shared" si="1"/>
        <v>6</v>
      </c>
      <c r="I32">
        <f t="shared" si="2"/>
        <v>2</v>
      </c>
      <c r="J32">
        <f t="shared" si="3"/>
        <v>3</v>
      </c>
      <c r="K32">
        <f t="shared" si="4"/>
        <v>5</v>
      </c>
      <c r="L32">
        <f t="shared" si="5"/>
        <v>1</v>
      </c>
      <c r="M32">
        <f t="shared" si="6"/>
        <v>4</v>
      </c>
    </row>
    <row r="33" spans="8:13" x14ac:dyDescent="0.25">
      <c r="H33">
        <f>SUM(H2:H32)</f>
        <v>105</v>
      </c>
      <c r="I33">
        <f t="shared" ref="I33:M33" si="7">SUM(I2:I32)</f>
        <v>127.5</v>
      </c>
      <c r="J33">
        <f t="shared" si="7"/>
        <v>135.5</v>
      </c>
      <c r="K33">
        <f t="shared" si="7"/>
        <v>96</v>
      </c>
      <c r="L33">
        <f t="shared" si="7"/>
        <v>112</v>
      </c>
      <c r="M33">
        <f t="shared" si="7"/>
        <v>75</v>
      </c>
    </row>
    <row r="34" spans="8:13" x14ac:dyDescent="0.25">
      <c r="H34" t="s">
        <v>43</v>
      </c>
      <c r="I34" t="s">
        <v>44</v>
      </c>
      <c r="J34" t="s">
        <v>45</v>
      </c>
      <c r="K34" t="s">
        <v>46</v>
      </c>
      <c r="L34" t="s">
        <v>47</v>
      </c>
      <c r="M34" t="s">
        <v>48</v>
      </c>
    </row>
    <row r="36" spans="8:13" x14ac:dyDescent="0.25">
      <c r="H36" t="s">
        <v>49</v>
      </c>
    </row>
    <row r="37" spans="8:13" x14ac:dyDescent="0.25">
      <c r="H37">
        <f>(12*SUMSQ(H33:M33)/(31*6*7))-3*31*7</f>
        <v>22.055299539170505</v>
      </c>
    </row>
    <row r="39" spans="8:13" x14ac:dyDescent="0.25">
      <c r="H39" t="s">
        <v>50</v>
      </c>
    </row>
    <row r="40" spans="8:13" x14ac:dyDescent="0.25">
      <c r="H40">
        <f>_xlfn.CHISQ.INV.RT(0.05,5)</f>
        <v>11.070497693516353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tabSelected="1" zoomScale="120" zoomScaleNormal="120" workbookViewId="0">
      <selection sqref="A1:G32"/>
    </sheetView>
  </sheetViews>
  <sheetFormatPr defaultRowHeight="15" x14ac:dyDescent="0.25"/>
  <cols>
    <col min="17" max="17" width="15.7109375" customWidth="1"/>
    <col min="18" max="18" width="9.140625" customWidth="1"/>
  </cols>
  <sheetData>
    <row r="1" spans="1:23" x14ac:dyDescent="0.25">
      <c r="A1" s="1" t="s">
        <v>0</v>
      </c>
      <c r="B1" s="1" t="s">
        <v>15</v>
      </c>
      <c r="C1" s="1" t="s">
        <v>16</v>
      </c>
      <c r="D1" s="1" t="s">
        <v>17</v>
      </c>
      <c r="E1" s="1" t="s">
        <v>18</v>
      </c>
      <c r="F1" s="1" t="s">
        <v>19</v>
      </c>
      <c r="G1" s="1" t="s">
        <v>20</v>
      </c>
      <c r="H1" s="1" t="s">
        <v>1</v>
      </c>
      <c r="J1" t="s">
        <v>2</v>
      </c>
      <c r="K1" t="s">
        <v>6</v>
      </c>
      <c r="L1" t="s">
        <v>8</v>
      </c>
      <c r="M1" t="s">
        <v>9</v>
      </c>
      <c r="N1" t="s">
        <v>13</v>
      </c>
      <c r="O1" t="s">
        <v>14</v>
      </c>
      <c r="Q1" s="4" t="s">
        <v>22</v>
      </c>
      <c r="R1" s="4"/>
      <c r="S1" s="4"/>
      <c r="T1" s="4"/>
      <c r="U1" s="4"/>
      <c r="V1" s="4"/>
      <c r="W1" s="4"/>
    </row>
    <row r="2" spans="1:23" x14ac:dyDescent="0.25">
      <c r="A2" s="3">
        <v>1</v>
      </c>
      <c r="B2" s="1">
        <v>19.55</v>
      </c>
      <c r="C2" s="1">
        <v>23.53</v>
      </c>
      <c r="D2" s="1">
        <v>21.34</v>
      </c>
      <c r="E2" s="1">
        <v>24.4</v>
      </c>
      <c r="F2" s="1">
        <v>22.5</v>
      </c>
      <c r="G2" s="1">
        <v>21.32</v>
      </c>
      <c r="H2" s="2">
        <v>22.106666666666666</v>
      </c>
      <c r="J2">
        <f>31*DEVSQ(B33:G33)</f>
        <v>106.85812043010776</v>
      </c>
      <c r="K2">
        <v>5</v>
      </c>
      <c r="L2">
        <f>J2/K2</f>
        <v>21.371624086021551</v>
      </c>
      <c r="M2">
        <f>L2/L8</f>
        <v>5.0513262437047057</v>
      </c>
      <c r="N2">
        <f>FINV(0.05,5,150)</f>
        <v>2.274490998607126</v>
      </c>
      <c r="O2">
        <f>FDIST(M2,K2,K8)</f>
        <v>2.6233755209948675E-4</v>
      </c>
      <c r="Q2" s="4" t="s">
        <v>23</v>
      </c>
      <c r="R2" s="4" t="s">
        <v>28</v>
      </c>
      <c r="S2" s="4" t="s">
        <v>29</v>
      </c>
      <c r="T2" s="4" t="s">
        <v>30</v>
      </c>
      <c r="U2" s="4" t="s">
        <v>31</v>
      </c>
      <c r="V2" s="4" t="s">
        <v>13</v>
      </c>
      <c r="W2" s="4" t="s">
        <v>32</v>
      </c>
    </row>
    <row r="3" spans="1:23" x14ac:dyDescent="0.25">
      <c r="A3" s="3">
        <v>2</v>
      </c>
      <c r="B3" s="1">
        <v>27.24</v>
      </c>
      <c r="C3" s="1">
        <v>26.39</v>
      </c>
      <c r="D3" s="1">
        <v>29.94</v>
      </c>
      <c r="E3" s="1">
        <v>25.88</v>
      </c>
      <c r="F3" s="1">
        <v>23.1</v>
      </c>
      <c r="G3" s="1">
        <v>26.18</v>
      </c>
      <c r="H3" s="2">
        <v>26.454999999999998</v>
      </c>
      <c r="Q3" s="4" t="s">
        <v>24</v>
      </c>
      <c r="R3" s="4">
        <v>5</v>
      </c>
      <c r="S3" s="4">
        <f>J2</f>
        <v>106.85812043010776</v>
      </c>
      <c r="T3" s="4">
        <f>S3/R3</f>
        <v>21.371624086021551</v>
      </c>
      <c r="U3" s="4">
        <f>T3/$T$5</f>
        <v>5.0513262437047057</v>
      </c>
      <c r="V3" s="4">
        <f>_xlfn.F.INV.RT(0.05,R3,$R$5)</f>
        <v>2.274490998607126</v>
      </c>
      <c r="W3" s="4">
        <f>_xlfn.F.DIST.RT(U3,R3,$R$5)</f>
        <v>2.6233755209948675E-4</v>
      </c>
    </row>
    <row r="4" spans="1:23" x14ac:dyDescent="0.25">
      <c r="A4" s="3">
        <v>3</v>
      </c>
      <c r="B4" s="1">
        <v>28.76</v>
      </c>
      <c r="C4" s="1">
        <v>30.9</v>
      </c>
      <c r="D4" s="1">
        <v>32.950000000000003</v>
      </c>
      <c r="E4" s="1">
        <v>27.97</v>
      </c>
      <c r="F4" s="1">
        <v>28.26</v>
      </c>
      <c r="G4" s="1">
        <v>25.93</v>
      </c>
      <c r="H4" s="2">
        <v>29.128333333333334</v>
      </c>
      <c r="J4" t="s">
        <v>3</v>
      </c>
      <c r="K4" t="s">
        <v>7</v>
      </c>
      <c r="L4" t="s">
        <v>12</v>
      </c>
      <c r="Q4" s="4" t="s">
        <v>25</v>
      </c>
      <c r="R4" s="4">
        <v>30</v>
      </c>
      <c r="S4" s="4">
        <f>J5</f>
        <v>2277.5448182795699</v>
      </c>
      <c r="T4" s="4">
        <f t="shared" ref="T4:T5" si="0">S4/R4</f>
        <v>75.918160609319003</v>
      </c>
      <c r="U4" s="4">
        <f>T4/$T$5</f>
        <v>17.943764849881855</v>
      </c>
      <c r="V4" s="4">
        <f>_xlfn.F.INV.RT(0.05,R4,$R$5)</f>
        <v>1.5353666464171762</v>
      </c>
      <c r="W4" s="4">
        <f>_xlfn.F.DIST.RT(U4,R4,$R$5)</f>
        <v>6.0790612383906583E-36</v>
      </c>
    </row>
    <row r="5" spans="1:23" x14ac:dyDescent="0.25">
      <c r="A5" s="3">
        <v>4</v>
      </c>
      <c r="B5" s="1">
        <v>31.19</v>
      </c>
      <c r="C5" s="1">
        <v>26.05</v>
      </c>
      <c r="D5" s="1">
        <v>29.4</v>
      </c>
      <c r="E5" s="1">
        <v>24.54</v>
      </c>
      <c r="F5" s="1">
        <v>25.55</v>
      </c>
      <c r="G5" s="1">
        <v>28.61</v>
      </c>
      <c r="H5" s="2">
        <v>27.556666666666672</v>
      </c>
      <c r="J5">
        <f>6*DEVSQ(H2:H32)</f>
        <v>2277.5448182795699</v>
      </c>
      <c r="K5">
        <v>30</v>
      </c>
      <c r="L5">
        <f>J5/K5</f>
        <v>75.918160609319003</v>
      </c>
      <c r="Q5" s="4" t="s">
        <v>26</v>
      </c>
      <c r="R5" s="4">
        <v>150</v>
      </c>
      <c r="S5" s="4">
        <f>J8</f>
        <v>634.63404623655833</v>
      </c>
      <c r="T5" s="4">
        <f t="shared" si="0"/>
        <v>4.2308936415770555</v>
      </c>
      <c r="U5" s="4"/>
      <c r="V5" s="4"/>
      <c r="W5" s="4"/>
    </row>
    <row r="6" spans="1:23" x14ac:dyDescent="0.25">
      <c r="A6" s="3">
        <v>5</v>
      </c>
      <c r="B6" s="1">
        <v>21.91</v>
      </c>
      <c r="C6" s="1">
        <v>23.27</v>
      </c>
      <c r="D6" s="1">
        <v>22.32</v>
      </c>
      <c r="E6" s="1">
        <v>22.66</v>
      </c>
      <c r="F6" s="1">
        <v>16.71</v>
      </c>
      <c r="G6" s="1">
        <v>20.54</v>
      </c>
      <c r="H6" s="2">
        <v>21.234999999999999</v>
      </c>
      <c r="Q6" s="4" t="s">
        <v>27</v>
      </c>
      <c r="R6" s="4">
        <v>185</v>
      </c>
      <c r="S6" s="4">
        <f>J11</f>
        <v>3019.0369849462359</v>
      </c>
      <c r="T6" s="4"/>
      <c r="U6" s="4"/>
      <c r="V6" s="4"/>
      <c r="W6" s="4"/>
    </row>
    <row r="7" spans="1:23" x14ac:dyDescent="0.25">
      <c r="A7" s="3">
        <v>6</v>
      </c>
      <c r="B7" s="1">
        <v>27.62</v>
      </c>
      <c r="C7" s="1">
        <v>29.17</v>
      </c>
      <c r="D7" s="1">
        <v>28.36</v>
      </c>
      <c r="E7" s="1">
        <v>28.94</v>
      </c>
      <c r="F7" s="1">
        <v>27.88</v>
      </c>
      <c r="G7" s="1">
        <v>26.44</v>
      </c>
      <c r="H7" s="2">
        <v>28.068333333333332</v>
      </c>
      <c r="J7" t="s">
        <v>4</v>
      </c>
      <c r="K7" t="s">
        <v>10</v>
      </c>
      <c r="L7" t="s">
        <v>11</v>
      </c>
    </row>
    <row r="8" spans="1:23" x14ac:dyDescent="0.25">
      <c r="A8" s="3">
        <v>7</v>
      </c>
      <c r="B8" s="1">
        <v>29.46</v>
      </c>
      <c r="C8" s="1">
        <v>30.93</v>
      </c>
      <c r="D8" s="1">
        <v>28.49</v>
      </c>
      <c r="E8" s="1">
        <v>30.72</v>
      </c>
      <c r="F8" s="1">
        <v>31.07</v>
      </c>
      <c r="G8" s="1">
        <v>29.36</v>
      </c>
      <c r="H8" s="2">
        <v>30.004999999999995</v>
      </c>
      <c r="J8">
        <f>J11-J2-J5</f>
        <v>634.63404623655833</v>
      </c>
      <c r="K8">
        <f>150</f>
        <v>150</v>
      </c>
      <c r="L8">
        <f>J8/K8</f>
        <v>4.2308936415770555</v>
      </c>
    </row>
    <row r="9" spans="1:23" x14ac:dyDescent="0.25">
      <c r="A9" s="3">
        <v>8</v>
      </c>
      <c r="B9" s="1">
        <v>26.35</v>
      </c>
      <c r="C9" s="1">
        <v>17.55</v>
      </c>
      <c r="D9" s="1">
        <v>22.24</v>
      </c>
      <c r="E9" s="1">
        <v>16.7</v>
      </c>
      <c r="F9" s="1">
        <v>23.44</v>
      </c>
      <c r="G9" s="1">
        <v>19.77</v>
      </c>
      <c r="H9" s="2">
        <v>21.008333333333333</v>
      </c>
      <c r="Q9" t="s">
        <v>33</v>
      </c>
    </row>
    <row r="10" spans="1:23" x14ac:dyDescent="0.25">
      <c r="A10" s="3">
        <v>9</v>
      </c>
      <c r="B10" s="1">
        <v>26.69</v>
      </c>
      <c r="C10" s="1">
        <v>32.549999999999997</v>
      </c>
      <c r="D10" s="1">
        <v>36.15</v>
      </c>
      <c r="E10" s="1">
        <v>30.27</v>
      </c>
      <c r="F10" s="1">
        <v>28.82</v>
      </c>
      <c r="G10" s="1">
        <v>31.69</v>
      </c>
      <c r="H10" s="2">
        <v>31.028333333333332</v>
      </c>
      <c r="J10" t="s">
        <v>5</v>
      </c>
      <c r="Q10">
        <f>4.088*SQRT(T5/31)</f>
        <v>1.5102404362013131</v>
      </c>
    </row>
    <row r="11" spans="1:23" x14ac:dyDescent="0.25">
      <c r="A11" s="3">
        <v>10</v>
      </c>
      <c r="B11" s="1">
        <v>30.22</v>
      </c>
      <c r="C11" s="1">
        <v>28.87</v>
      </c>
      <c r="D11" s="1">
        <v>30.62</v>
      </c>
      <c r="E11" s="1">
        <v>26.29</v>
      </c>
      <c r="F11" s="1">
        <v>27.77</v>
      </c>
      <c r="G11" s="1">
        <v>24.64</v>
      </c>
      <c r="H11" s="2">
        <v>28.068333333333339</v>
      </c>
      <c r="J11">
        <f>DEVSQ(B2:G32)</f>
        <v>3019.0369849462359</v>
      </c>
      <c r="K11">
        <v>185</v>
      </c>
    </row>
    <row r="12" spans="1:23" x14ac:dyDescent="0.25">
      <c r="A12" s="3">
        <v>11</v>
      </c>
      <c r="B12" s="1">
        <v>27.81</v>
      </c>
      <c r="C12" s="1">
        <v>26.53</v>
      </c>
      <c r="D12" s="1">
        <v>26.53</v>
      </c>
      <c r="E12" s="1">
        <v>22.33</v>
      </c>
      <c r="F12" s="1">
        <v>24.54</v>
      </c>
      <c r="G12" s="1">
        <v>22.09</v>
      </c>
      <c r="H12" s="2">
        <v>24.971666666666668</v>
      </c>
      <c r="Q12" t="s">
        <v>34</v>
      </c>
    </row>
    <row r="13" spans="1:23" x14ac:dyDescent="0.25">
      <c r="A13" s="3">
        <v>12</v>
      </c>
      <c r="B13" s="1">
        <v>23.46</v>
      </c>
      <c r="C13" s="1">
        <v>25.26</v>
      </c>
      <c r="D13" s="1">
        <v>27.95</v>
      </c>
      <c r="E13" s="1">
        <v>24.85</v>
      </c>
      <c r="F13" s="1">
        <v>24.55</v>
      </c>
      <c r="G13" s="1">
        <v>23.42</v>
      </c>
      <c r="H13" s="2">
        <v>24.915000000000003</v>
      </c>
      <c r="Q13">
        <f>2.983*SQRT(2*T5/31)</f>
        <v>1.5584879841820025</v>
      </c>
    </row>
    <row r="14" spans="1:23" x14ac:dyDescent="0.25">
      <c r="A14" s="3">
        <v>13</v>
      </c>
      <c r="B14" s="1">
        <v>23.64</v>
      </c>
      <c r="C14" s="1">
        <v>25.65</v>
      </c>
      <c r="D14" s="1">
        <v>31.49</v>
      </c>
      <c r="E14" s="1">
        <v>24.33</v>
      </c>
      <c r="F14" s="1">
        <v>27.78</v>
      </c>
      <c r="G14" s="1">
        <v>28.63</v>
      </c>
      <c r="H14" s="2">
        <v>26.919999999999998</v>
      </c>
    </row>
    <row r="15" spans="1:23" x14ac:dyDescent="0.25">
      <c r="A15" s="3">
        <v>14</v>
      </c>
      <c r="B15" s="1">
        <v>27.85</v>
      </c>
      <c r="C15" s="1">
        <v>29.39</v>
      </c>
      <c r="D15" s="1">
        <v>30.24</v>
      </c>
      <c r="E15" s="1">
        <v>24.5</v>
      </c>
      <c r="F15" s="1">
        <v>26.14</v>
      </c>
      <c r="G15" s="1">
        <v>26.3</v>
      </c>
      <c r="H15" s="2">
        <v>27.403333333333336</v>
      </c>
    </row>
    <row r="16" spans="1:23" x14ac:dyDescent="0.25">
      <c r="A16" s="3">
        <v>15</v>
      </c>
      <c r="B16" s="1">
        <v>20.62</v>
      </c>
      <c r="C16" s="1">
        <v>23.26</v>
      </c>
      <c r="D16" s="1">
        <v>24.8</v>
      </c>
      <c r="E16" s="1">
        <v>22.67</v>
      </c>
      <c r="F16" s="1">
        <v>23.44</v>
      </c>
      <c r="G16" s="1">
        <v>22.89</v>
      </c>
      <c r="H16" s="2">
        <v>22.946666666666669</v>
      </c>
      <c r="Q16" t="s">
        <v>35</v>
      </c>
    </row>
    <row r="17" spans="1:17" x14ac:dyDescent="0.25">
      <c r="A17" s="3">
        <v>16</v>
      </c>
      <c r="B17" s="1">
        <v>25.35</v>
      </c>
      <c r="C17" s="1">
        <v>24.77</v>
      </c>
      <c r="D17" s="1">
        <v>26.43</v>
      </c>
      <c r="E17" s="1">
        <v>22.28</v>
      </c>
      <c r="F17" s="1">
        <v>26.44</v>
      </c>
      <c r="G17" s="1">
        <v>22.68</v>
      </c>
      <c r="H17" s="2">
        <v>24.658333333333335</v>
      </c>
      <c r="Q17">
        <f>(S4+155*T5)/(185*T5)</f>
        <v>3.7476375432240836</v>
      </c>
    </row>
    <row r="18" spans="1:17" x14ac:dyDescent="0.25">
      <c r="A18" s="3">
        <v>17</v>
      </c>
      <c r="B18" s="1">
        <v>28</v>
      </c>
      <c r="C18" s="1">
        <v>25.42</v>
      </c>
      <c r="D18" s="1">
        <v>29.35</v>
      </c>
      <c r="E18" s="1">
        <v>23.8</v>
      </c>
      <c r="F18" s="1">
        <v>27.47</v>
      </c>
      <c r="G18" s="1">
        <v>30.92</v>
      </c>
      <c r="H18" s="2">
        <v>27.493333333333339</v>
      </c>
    </row>
    <row r="19" spans="1:17" x14ac:dyDescent="0.25">
      <c r="A19" s="3">
        <v>18</v>
      </c>
      <c r="B19" s="1">
        <v>23.49</v>
      </c>
      <c r="C19" s="1">
        <v>23.65</v>
      </c>
      <c r="D19" s="1">
        <v>21.15</v>
      </c>
      <c r="E19" s="1">
        <v>25.36</v>
      </c>
      <c r="F19" s="1">
        <v>24.94</v>
      </c>
      <c r="G19" s="1">
        <v>20.74</v>
      </c>
      <c r="H19" s="2">
        <v>23.221666666666664</v>
      </c>
      <c r="Q19" t="s">
        <v>36</v>
      </c>
    </row>
    <row r="20" spans="1:17" x14ac:dyDescent="0.25">
      <c r="A20" s="3">
        <v>19</v>
      </c>
      <c r="B20" s="1">
        <v>27.77</v>
      </c>
      <c r="C20" s="1">
        <v>32.22</v>
      </c>
      <c r="D20" s="1">
        <v>29.18</v>
      </c>
      <c r="E20" s="1">
        <v>29.5</v>
      </c>
      <c r="F20" s="1">
        <v>29.68</v>
      </c>
      <c r="G20" s="1">
        <v>27.24</v>
      </c>
      <c r="H20" s="2">
        <v>29.265000000000001</v>
      </c>
      <c r="Q20">
        <f>Q17*31</f>
        <v>116.17676383994659</v>
      </c>
    </row>
    <row r="21" spans="1:17" x14ac:dyDescent="0.25">
      <c r="A21" s="3">
        <v>20</v>
      </c>
      <c r="B21" s="1">
        <v>18.48</v>
      </c>
      <c r="C21" s="1">
        <v>18.86</v>
      </c>
      <c r="D21" s="1">
        <v>21.6</v>
      </c>
      <c r="E21" s="1">
        <v>20.190000000000001</v>
      </c>
      <c r="F21" s="1">
        <v>24.33</v>
      </c>
      <c r="G21" s="1">
        <v>17.12</v>
      </c>
      <c r="H21" s="2">
        <v>20.096666666666668</v>
      </c>
    </row>
    <row r="22" spans="1:17" x14ac:dyDescent="0.25">
      <c r="A22" s="3">
        <v>21</v>
      </c>
      <c r="B22" s="1">
        <v>23.01</v>
      </c>
      <c r="C22" s="1">
        <v>21.75</v>
      </c>
      <c r="D22" s="1">
        <v>25.39</v>
      </c>
      <c r="E22" s="1">
        <v>20.14</v>
      </c>
      <c r="F22" s="1">
        <v>25.42</v>
      </c>
      <c r="G22" s="1">
        <v>23.63</v>
      </c>
      <c r="H22" s="2">
        <v>23.223333333333333</v>
      </c>
    </row>
    <row r="23" spans="1:17" x14ac:dyDescent="0.25">
      <c r="A23" s="3">
        <v>22</v>
      </c>
      <c r="B23" s="1">
        <v>22.66</v>
      </c>
      <c r="C23" s="1">
        <v>23.07</v>
      </c>
      <c r="D23" s="1">
        <v>22.26</v>
      </c>
      <c r="E23" s="1">
        <v>21.09</v>
      </c>
      <c r="F23" s="1">
        <v>24.64</v>
      </c>
      <c r="G23" s="1">
        <v>20.91</v>
      </c>
      <c r="H23" s="2">
        <v>22.438333333333336</v>
      </c>
    </row>
    <row r="24" spans="1:17" x14ac:dyDescent="0.25">
      <c r="A24" s="3">
        <v>23</v>
      </c>
      <c r="B24" s="1">
        <v>23.24</v>
      </c>
      <c r="C24" s="1">
        <v>22.3</v>
      </c>
      <c r="D24" s="1">
        <v>24.85</v>
      </c>
      <c r="E24" s="1">
        <v>24.78</v>
      </c>
      <c r="F24" s="1">
        <v>22.78</v>
      </c>
      <c r="G24" s="1">
        <v>23.49</v>
      </c>
      <c r="H24" s="2">
        <v>23.573333333333334</v>
      </c>
    </row>
    <row r="25" spans="1:17" x14ac:dyDescent="0.25">
      <c r="A25" s="3">
        <v>24</v>
      </c>
      <c r="B25" s="1">
        <v>22.82</v>
      </c>
      <c r="C25" s="1">
        <v>27.04</v>
      </c>
      <c r="D25" s="1">
        <v>24.56</v>
      </c>
      <c r="E25" s="1">
        <v>24.74</v>
      </c>
      <c r="F25" s="1">
        <v>26.5</v>
      </c>
      <c r="G25" s="1">
        <v>24.86</v>
      </c>
      <c r="H25" s="2">
        <v>25.086666666666662</v>
      </c>
    </row>
    <row r="26" spans="1:17" x14ac:dyDescent="0.25">
      <c r="A26" s="3">
        <v>25</v>
      </c>
      <c r="B26" s="1">
        <v>17.940000000000001</v>
      </c>
      <c r="C26" s="1">
        <v>22.24</v>
      </c>
      <c r="D26" s="1">
        <v>16.350000000000001</v>
      </c>
      <c r="E26" s="1">
        <v>22.73</v>
      </c>
      <c r="F26" s="1">
        <v>18.71</v>
      </c>
      <c r="G26" s="1">
        <v>16.28</v>
      </c>
      <c r="H26" s="2">
        <v>19.041666666666668</v>
      </c>
    </row>
    <row r="27" spans="1:17" x14ac:dyDescent="0.25">
      <c r="A27" s="3">
        <v>26</v>
      </c>
      <c r="B27" s="1">
        <v>26.67</v>
      </c>
      <c r="C27" s="1">
        <v>24.87</v>
      </c>
      <c r="D27" s="1">
        <v>22.96</v>
      </c>
      <c r="E27" s="1">
        <v>21.08</v>
      </c>
      <c r="F27" s="1">
        <v>22.86</v>
      </c>
      <c r="G27" s="1">
        <v>21.52</v>
      </c>
      <c r="H27" s="2">
        <v>23.326666666666668</v>
      </c>
    </row>
    <row r="28" spans="1:17" x14ac:dyDescent="0.25">
      <c r="A28" s="3">
        <v>27</v>
      </c>
      <c r="B28" s="1">
        <v>28.98</v>
      </c>
      <c r="C28" s="1">
        <v>30.85</v>
      </c>
      <c r="D28" s="1">
        <v>25.82</v>
      </c>
      <c r="E28" s="1">
        <v>25.7</v>
      </c>
      <c r="F28" s="1">
        <v>25.09</v>
      </c>
      <c r="G28" s="1">
        <v>27.22</v>
      </c>
      <c r="H28" s="2">
        <v>27.276666666666667</v>
      </c>
    </row>
    <row r="29" spans="1:17" x14ac:dyDescent="0.25">
      <c r="A29" s="3">
        <v>28</v>
      </c>
      <c r="B29" s="1">
        <v>21.48</v>
      </c>
      <c r="C29" s="1">
        <v>21.15</v>
      </c>
      <c r="D29" s="1">
        <v>19.46</v>
      </c>
      <c r="E29" s="1">
        <v>19.79</v>
      </c>
      <c r="F29" s="1">
        <v>19.72</v>
      </c>
      <c r="G29" s="1">
        <v>17.41</v>
      </c>
      <c r="H29" s="2">
        <v>19.834999999999997</v>
      </c>
    </row>
    <row r="30" spans="1:17" x14ac:dyDescent="0.25">
      <c r="A30" s="3">
        <v>29</v>
      </c>
      <c r="B30" s="1">
        <v>14.47</v>
      </c>
      <c r="C30" s="1">
        <v>16.47</v>
      </c>
      <c r="D30" s="1">
        <v>23.6</v>
      </c>
      <c r="E30" s="1">
        <v>16.82</v>
      </c>
      <c r="F30" s="1">
        <v>17.05</v>
      </c>
      <c r="G30" s="1">
        <v>16.420000000000002</v>
      </c>
      <c r="H30" s="2">
        <v>17.471666666666668</v>
      </c>
    </row>
    <row r="31" spans="1:17" x14ac:dyDescent="0.25">
      <c r="A31" s="3">
        <v>30</v>
      </c>
      <c r="B31" s="1">
        <v>28.29</v>
      </c>
      <c r="C31" s="1">
        <v>29.05</v>
      </c>
      <c r="D31" s="1">
        <v>33.1</v>
      </c>
      <c r="E31" s="1">
        <v>31.15</v>
      </c>
      <c r="F31" s="1">
        <v>30.91</v>
      </c>
      <c r="G31" s="1">
        <v>28.22</v>
      </c>
      <c r="H31" s="2">
        <v>30.12</v>
      </c>
    </row>
    <row r="32" spans="1:17" x14ac:dyDescent="0.25">
      <c r="A32" s="3">
        <v>31</v>
      </c>
      <c r="B32" s="1">
        <v>27.97</v>
      </c>
      <c r="C32" s="1">
        <v>26.99</v>
      </c>
      <c r="D32" s="1">
        <v>27.13</v>
      </c>
      <c r="E32" s="1">
        <v>27.84</v>
      </c>
      <c r="F32" s="1">
        <v>25.92</v>
      </c>
      <c r="G32" s="1">
        <v>27.52</v>
      </c>
      <c r="H32" s="2">
        <v>27.228333333333335</v>
      </c>
    </row>
    <row r="33" spans="1:8" x14ac:dyDescent="0.25">
      <c r="A33" s="1" t="s">
        <v>21</v>
      </c>
      <c r="B33" s="2">
        <v>24.935161290322586</v>
      </c>
      <c r="C33" s="2">
        <v>25.483870967741932</v>
      </c>
      <c r="D33" s="2">
        <v>26.32290322580646</v>
      </c>
      <c r="E33" s="2">
        <v>24.323870967741943</v>
      </c>
      <c r="F33" s="2">
        <v>24.968064516129033</v>
      </c>
      <c r="G33" s="2">
        <v>23.999677419354839</v>
      </c>
      <c r="H33" s="2">
        <v>25.005591397849475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Friedman's Test</vt:lpstr>
      <vt:lpstr>ANOVA F-Test</vt:lpstr>
      <vt:lpstr>Chart1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csadmin</dc:creator>
  <cp:lastModifiedBy>csadmin</cp:lastModifiedBy>
  <dcterms:created xsi:type="dcterms:W3CDTF">2013-09-30T15:43:53Z</dcterms:created>
  <dcterms:modified xsi:type="dcterms:W3CDTF">2015-02-12T13:43:00Z</dcterms:modified>
</cp:coreProperties>
</file>